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ukasbednar/Desktop/Súťaž - podklady na podanie/Cenová ponuka C /"/>
    </mc:Choice>
  </mc:AlternateContent>
  <xr:revisionPtr revIDLastSave="0" documentId="8_{2D01191B-5CA1-6E41-8C98-A2A9DD587180}" xr6:coauthVersionLast="47" xr6:coauthVersionMax="47" xr10:uidLastSave="{00000000-0000-0000-0000-000000000000}"/>
  <bookViews>
    <workbookView xWindow="0" yWindow="500" windowWidth="24400" windowHeight="15160" tabRatio="926" xr2:uid="{0AC6A4E4-C5AF-40F3-8B6E-9A373B1D8278}"/>
  </bookViews>
  <sheets>
    <sheet name="Sumár" sheetId="21" r:id="rId1"/>
    <sheet name="Panel 3" sheetId="19" r:id="rId2"/>
    <sheet name="PTZ6" sheetId="20" r:id="rId3"/>
    <sheet name="PTZ5" sheetId="18" r:id="rId4"/>
    <sheet name="PTZ1" sheetId="17" r:id="rId5"/>
    <sheet name="FR16" sheetId="16" r:id="rId6"/>
    <sheet name="FR10" sheetId="15" r:id="rId7"/>
    <sheet name="FR9" sheetId="14" r:id="rId8"/>
    <sheet name="FR8" sheetId="13" r:id="rId9"/>
    <sheet name="FR6" sheetId="12" r:id="rId10"/>
    <sheet name="FR5" sheetId="11" r:id="rId11"/>
    <sheet name="FR3" sheetId="10" r:id="rId12"/>
    <sheet name="FR1" sheetId="9" r:id="rId13"/>
    <sheet name="ECV9" sheetId="8" r:id="rId14"/>
    <sheet name="ECV8" sheetId="7" r:id="rId15"/>
    <sheet name="ECV7" sheetId="6" r:id="rId16"/>
    <sheet name="ECV6" sheetId="5" r:id="rId17"/>
    <sheet name="ECV5" sheetId="4" r:id="rId18"/>
    <sheet name="ECV4" sheetId="3" r:id="rId19"/>
    <sheet name="ECV3" sheetId="2" r:id="rId20"/>
    <sheet name="ECV2" sheetId="1" r:id="rId2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19" l="1"/>
  <c r="D14" i="19"/>
  <c r="D13" i="19"/>
  <c r="E25" i="20" l="1"/>
  <c r="E24" i="20"/>
  <c r="E23" i="20"/>
  <c r="E22" i="20"/>
  <c r="E21" i="20"/>
  <c r="E20" i="20"/>
  <c r="E19" i="20"/>
  <c r="E18" i="20"/>
  <c r="E17" i="20"/>
  <c r="E16" i="20"/>
  <c r="E15" i="20"/>
  <c r="E14" i="20"/>
  <c r="E13" i="20"/>
  <c r="E12" i="20"/>
  <c r="E11" i="20"/>
  <c r="E10" i="20"/>
  <c r="E9" i="20"/>
  <c r="E8" i="20"/>
  <c r="E7" i="20"/>
  <c r="E6" i="20"/>
  <c r="E5" i="20"/>
  <c r="E4" i="20"/>
  <c r="E18" i="19"/>
  <c r="E26" i="19"/>
  <c r="E25" i="19"/>
  <c r="E24" i="19"/>
  <c r="E23" i="19"/>
  <c r="E22" i="19"/>
  <c r="E21" i="19"/>
  <c r="E20" i="19"/>
  <c r="E19" i="19"/>
  <c r="E17" i="19"/>
  <c r="E16" i="19"/>
  <c r="E15" i="19"/>
  <c r="E14" i="19"/>
  <c r="E13" i="19"/>
  <c r="E12" i="19"/>
  <c r="E11" i="19"/>
  <c r="E10" i="19"/>
  <c r="E9" i="19"/>
  <c r="E8" i="19"/>
  <c r="E7" i="19"/>
  <c r="E6" i="19"/>
  <c r="E5" i="19"/>
  <c r="E4" i="19"/>
  <c r="E25" i="18"/>
  <c r="E24" i="18"/>
  <c r="E23" i="18"/>
  <c r="E22" i="18"/>
  <c r="E21" i="18"/>
  <c r="E20" i="18"/>
  <c r="E19" i="18"/>
  <c r="E18" i="18"/>
  <c r="E17" i="18"/>
  <c r="E16" i="18"/>
  <c r="E15" i="18"/>
  <c r="E14" i="18"/>
  <c r="E13" i="18"/>
  <c r="E12" i="18"/>
  <c r="E11" i="18"/>
  <c r="E10" i="18"/>
  <c r="E9" i="18"/>
  <c r="E8" i="18"/>
  <c r="E7" i="18"/>
  <c r="E6" i="18"/>
  <c r="E5" i="18"/>
  <c r="E4" i="18"/>
  <c r="E25" i="17"/>
  <c r="E24" i="17"/>
  <c r="E23" i="17"/>
  <c r="E22" i="17"/>
  <c r="E21" i="17"/>
  <c r="E20" i="17"/>
  <c r="E19" i="17"/>
  <c r="E18" i="17"/>
  <c r="E17" i="17"/>
  <c r="E16" i="17"/>
  <c r="E15" i="17"/>
  <c r="E14" i="17"/>
  <c r="E13" i="17"/>
  <c r="E12" i="17"/>
  <c r="E11" i="17"/>
  <c r="E10" i="17"/>
  <c r="E9" i="17"/>
  <c r="E8" i="17"/>
  <c r="E7" i="17"/>
  <c r="E6" i="17"/>
  <c r="E5" i="17"/>
  <c r="E4" i="17"/>
  <c r="E25" i="16"/>
  <c r="E24" i="16"/>
  <c r="E23" i="16"/>
  <c r="E22" i="16"/>
  <c r="E21" i="16"/>
  <c r="E20" i="16"/>
  <c r="E19" i="16"/>
  <c r="E18" i="16"/>
  <c r="E17" i="16"/>
  <c r="E16" i="16"/>
  <c r="E15" i="16"/>
  <c r="E14" i="16"/>
  <c r="E13" i="16"/>
  <c r="E12" i="16"/>
  <c r="E11" i="16"/>
  <c r="E10" i="16"/>
  <c r="E9" i="16"/>
  <c r="E8" i="16"/>
  <c r="E7" i="16"/>
  <c r="E6" i="16"/>
  <c r="E5" i="16"/>
  <c r="E4" i="16"/>
  <c r="E25" i="15"/>
  <c r="E24" i="15"/>
  <c r="E23" i="15"/>
  <c r="E22" i="15"/>
  <c r="E21" i="15"/>
  <c r="E20" i="15"/>
  <c r="E19" i="15"/>
  <c r="E18" i="15"/>
  <c r="E17" i="15"/>
  <c r="E16" i="15"/>
  <c r="E15" i="15"/>
  <c r="E14" i="15"/>
  <c r="E13" i="15"/>
  <c r="E12" i="15"/>
  <c r="E11" i="15"/>
  <c r="E10" i="15"/>
  <c r="E9" i="15"/>
  <c r="E8" i="15"/>
  <c r="E7" i="15"/>
  <c r="E6" i="15"/>
  <c r="E5" i="15"/>
  <c r="E4" i="15"/>
  <c r="E25" i="14"/>
  <c r="E24" i="14"/>
  <c r="E23" i="14"/>
  <c r="E22" i="14"/>
  <c r="E21" i="14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E4" i="14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25" i="12"/>
  <c r="E24" i="12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E6" i="12"/>
  <c r="E5" i="12"/>
  <c r="E4" i="12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4" i="11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4" i="10"/>
  <c r="E25" i="9"/>
  <c r="E24" i="9"/>
  <c r="E23" i="9"/>
  <c r="E22" i="9"/>
  <c r="E21" i="9"/>
  <c r="E20" i="9"/>
  <c r="E19" i="9"/>
  <c r="E18" i="9"/>
  <c r="E17" i="9"/>
  <c r="E16" i="9"/>
  <c r="E15" i="9"/>
  <c r="E14" i="9"/>
  <c r="E13" i="9"/>
  <c r="E12" i="9"/>
  <c r="E11" i="9"/>
  <c r="E10" i="9"/>
  <c r="E9" i="9"/>
  <c r="E8" i="9"/>
  <c r="E7" i="9"/>
  <c r="E6" i="9"/>
  <c r="E5" i="9"/>
  <c r="E4" i="9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25" i="6"/>
  <c r="E24" i="6"/>
  <c r="E23" i="6"/>
  <c r="E22" i="6"/>
  <c r="E21" i="6"/>
  <c r="E20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E4" i="4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15" i="1"/>
  <c r="E5" i="1"/>
  <c r="E6" i="1"/>
  <c r="E7" i="1"/>
  <c r="E8" i="1"/>
  <c r="E9" i="1"/>
  <c r="E10" i="1"/>
  <c r="E11" i="1"/>
  <c r="E12" i="1"/>
  <c r="E13" i="1"/>
  <c r="E14" i="1"/>
  <c r="E16" i="1"/>
  <c r="E17" i="1"/>
  <c r="E18" i="1"/>
  <c r="E19" i="1"/>
  <c r="E20" i="1"/>
  <c r="E21" i="1"/>
  <c r="E22" i="1"/>
  <c r="E23" i="1"/>
  <c r="E24" i="1"/>
  <c r="E25" i="1"/>
  <c r="E4" i="1"/>
  <c r="E27" i="19" l="1"/>
  <c r="E28" i="19" s="1"/>
  <c r="E26" i="20"/>
  <c r="E26" i="18"/>
  <c r="E28" i="18" s="1"/>
  <c r="E26" i="17"/>
  <c r="E28" i="17" s="1"/>
  <c r="E26" i="16"/>
  <c r="E28" i="16" s="1"/>
  <c r="E26" i="15"/>
  <c r="E27" i="15" s="1"/>
  <c r="E26" i="14"/>
  <c r="E28" i="14" s="1"/>
  <c r="E26" i="13"/>
  <c r="E28" i="13" s="1"/>
  <c r="E26" i="12"/>
  <c r="E28" i="12" s="1"/>
  <c r="E26" i="11"/>
  <c r="E27" i="11" s="1"/>
  <c r="E26" i="10"/>
  <c r="E28" i="10" s="1"/>
  <c r="E26" i="9"/>
  <c r="E27" i="9" s="1"/>
  <c r="E26" i="8"/>
  <c r="E27" i="8" s="1"/>
  <c r="E26" i="7"/>
  <c r="E28" i="7" s="1"/>
  <c r="E26" i="6"/>
  <c r="E28" i="6" s="1"/>
  <c r="E26" i="5"/>
  <c r="E26" i="4"/>
  <c r="E28" i="4" s="1"/>
  <c r="E26" i="3"/>
  <c r="E27" i="3" s="1"/>
  <c r="E26" i="2"/>
  <c r="E28" i="2" s="1"/>
  <c r="E26" i="1"/>
  <c r="E27" i="1" s="1"/>
  <c r="E28" i="5" l="1"/>
  <c r="H1" i="21"/>
  <c r="H2" i="21" s="1"/>
  <c r="H3" i="21" s="1"/>
  <c r="E27" i="20"/>
  <c r="E28" i="9"/>
  <c r="E27" i="4"/>
  <c r="E28" i="20"/>
  <c r="E29" i="19"/>
  <c r="E27" i="18"/>
  <c r="E27" i="17"/>
  <c r="E27" i="16"/>
  <c r="E28" i="15"/>
  <c r="E27" i="14"/>
  <c r="E27" i="13"/>
  <c r="E27" i="12"/>
  <c r="E28" i="11"/>
  <c r="E27" i="10"/>
  <c r="E28" i="8"/>
  <c r="E27" i="7"/>
  <c r="E27" i="6"/>
  <c r="E27" i="5"/>
  <c r="E28" i="3"/>
  <c r="E27" i="2"/>
  <c r="E28" i="1"/>
</calcChain>
</file>

<file path=xl/sharedStrings.xml><?xml version="1.0" encoding="utf-8"?>
<sst xmlns="http://schemas.openxmlformats.org/spreadsheetml/2006/main" count="965" uniqueCount="64">
  <si>
    <t xml:space="preserve">Ukladanie rúrky kábelovodu 1x HDPE do priemeru 12 mm, miestna sieť   </t>
  </si>
  <si>
    <t>m</t>
  </si>
  <si>
    <t>sub.</t>
  </si>
  <si>
    <t>kpl</t>
  </si>
  <si>
    <t xml:space="preserve">Rúrka ohybná elektroinštalačná z PVC typ FXP 32, uložená pevne   </t>
  </si>
  <si>
    <t xml:space="preserve">Zafúkanie 1x optického kábla vrátane optického kábla min. 12 vlákno.   </t>
  </si>
  <si>
    <t>ks</t>
  </si>
  <si>
    <t xml:space="preserve">Hĺbenie káblovej ryhy ručne 35 cm širokej a 80 cm hlbokej, v zemine triedy 3, vrátane uloženie výstarčnej fólie , ručný zásyp, uprav teréna   </t>
  </si>
  <si>
    <t xml:space="preserve">Výstroj stožiarová pre závesný kábel, montáž na stojacom stož.Objímka na stožiar pre závesné lano   </t>
  </si>
  <si>
    <t xml:space="preserve">Elektrická NN káblová prípojka,  dlžka 10m, istič pred elektromerom 16B/1   </t>
  </si>
  <si>
    <t xml:space="preserve">Stoziar oceľový dĺžky 8-10m bez výstroje a zemných prác-úplne zhotovenie na rovine   </t>
  </si>
  <si>
    <t xml:space="preserve">Zváranie optických vlákien na jednej lokalite do počtu maximálne 4 zvarov   </t>
  </si>
  <si>
    <t xml:space="preserve">Riadené mikrotunelovanie v zemine tr.1-4 pre pretláč. PE rúr, hĺbky do 6 m, vonk. priem. do 63 mm   </t>
  </si>
  <si>
    <t xml:space="preserve">Neriadené mikrotunelovanie v zemine tr. 3-4, priemer pretláčania do 50 mm   </t>
  </si>
  <si>
    <t xml:space="preserve">Jama pre jednoduchý stožiar dĺžky 6-10 m, v rovine,zásyp a zhutnenie,zemina tr.3   </t>
  </si>
  <si>
    <t>Práce s optickými káblami:</t>
  </si>
  <si>
    <t xml:space="preserve">Dozbrojenie ističa 16B/1 do rozvádzača RVO18, vrátane zapojenia   </t>
  </si>
  <si>
    <t>Zafukovanie optických káblov:</t>
  </si>
  <si>
    <t>Optická krabica zemná, vrátane osedenia:</t>
  </si>
  <si>
    <t>Výkopové a zemné práce:</t>
  </si>
  <si>
    <t>Montážne práce:</t>
  </si>
  <si>
    <t>Montáž(ťahanie) samonosného FTP kábla po stĺpoch</t>
  </si>
  <si>
    <t>Montáž(ťahanie) samonosného optického kábla minimálne 4 vlákna po stĺpoch</t>
  </si>
  <si>
    <t>Elektroinštalačné práce:</t>
  </si>
  <si>
    <t>Stožiar + osadenie:</t>
  </si>
  <si>
    <t>merná jednotka</t>
  </si>
  <si>
    <t>počet</t>
  </si>
  <si>
    <t>koncová cena bez DPH</t>
  </si>
  <si>
    <t>Celkom bez DPH</t>
  </si>
  <si>
    <t>DPH 20%</t>
  </si>
  <si>
    <t>Cena celkom</t>
  </si>
  <si>
    <t>jednotková cena bez DPH</t>
  </si>
  <si>
    <t>Označenie lokality: ECV2, Panel1</t>
  </si>
  <si>
    <t>Kábel medený uložený pevný CYKY 450/750 V 3x2,5 s ukladaním do výkopu</t>
  </si>
  <si>
    <t>Kábel medený uložený pevný CYKY 450/750 V 3x4 s ukladaním do výkopu</t>
  </si>
  <si>
    <t>Označenie lokality: ECV3</t>
  </si>
  <si>
    <t>Označenie lokality: ECV4, Panel6</t>
  </si>
  <si>
    <t>Označenie lokality: ECV5, Panel 5</t>
  </si>
  <si>
    <t>Označenie lokality: ECV6, Panel 7</t>
  </si>
  <si>
    <t xml:space="preserve">Dozbrojenie ističa 16B/1 do rozvádzača RVO, vrátane zapojenia   </t>
  </si>
  <si>
    <t>Označenie lokality: ECV8</t>
  </si>
  <si>
    <t>Označenie lokality: ECV9</t>
  </si>
  <si>
    <t>Označenie lokality: FR1</t>
  </si>
  <si>
    <t>Označenie lokality: FR3</t>
  </si>
  <si>
    <t>Označenie lokality: FR5</t>
  </si>
  <si>
    <t>Označenie lokality: FR6</t>
  </si>
  <si>
    <t>Označenie lokality: FR8</t>
  </si>
  <si>
    <t>Označenie lokality: FR9, Panel 4</t>
  </si>
  <si>
    <t>Označenie lokality: FR10</t>
  </si>
  <si>
    <t>Označenie lokality: FR16</t>
  </si>
  <si>
    <t>Označenie lokality: PTZ1</t>
  </si>
  <si>
    <t>Označenie lokality: PTZ5</t>
  </si>
  <si>
    <t>Označenie lokality: Panel 3</t>
  </si>
  <si>
    <t>Označenie lokality: PTZ6</t>
  </si>
  <si>
    <t>Výška DPH v EUR (sadzba 20 %)</t>
  </si>
  <si>
    <t>Celková cena za Súvisiace stavebné práce v rámci Časti I. predmetu zákazky v EUR bez DPH (položka č. 20 Prílohy č. C.2)</t>
  </si>
  <si>
    <t>Celková cena za Súvisiace stavebné práce v rámci Časti I. predmetu zákazky v EUR vrátane  DPH (položka č. 20 Prílohy č. C.2)</t>
  </si>
  <si>
    <r>
      <t xml:space="preserve">Hĺbenie káblovej ryhy ručne 35 cm širokej a 80 cm hlbokej, v zemine triedy 3, vrátane uloženie </t>
    </r>
    <r>
      <rPr>
        <b/>
        <sz val="11"/>
        <rFont val="Calibri"/>
        <family val="2"/>
        <scheme val="minor"/>
      </rPr>
      <t>výstarčnej fólie</t>
    </r>
    <r>
      <rPr>
        <sz val="11"/>
        <rFont val="Calibri"/>
        <family val="2"/>
        <scheme val="minor"/>
      </rPr>
      <t xml:space="preserve"> , ručný zásyp, uprav teréna   </t>
    </r>
  </si>
  <si>
    <r>
      <t>Výstroj stožiarová pre závesný kábel,</t>
    </r>
    <r>
      <rPr>
        <b/>
        <sz val="11"/>
        <rFont val="Calibri"/>
        <family val="2"/>
        <scheme val="minor"/>
      </rPr>
      <t xml:space="preserve"> montáž na stojacom stož</t>
    </r>
    <r>
      <rPr>
        <sz val="11"/>
        <rFont val="Calibri"/>
        <family val="2"/>
        <scheme val="minor"/>
      </rPr>
      <t xml:space="preserve">.Objímka na stožiar pre závesné lano   </t>
    </r>
  </si>
  <si>
    <r>
      <t>Kábel medený uložený pevný CYKY 450/750 V 3x4 s</t>
    </r>
    <r>
      <rPr>
        <b/>
        <sz val="11"/>
        <rFont val="Calibri"/>
        <family val="2"/>
        <scheme val="minor"/>
      </rPr>
      <t xml:space="preserve"> ukladaním do výkopu</t>
    </r>
  </si>
  <si>
    <r>
      <t xml:space="preserve">Kábel medený uložený pevný CYKY 450/750 V 3x2,5 s </t>
    </r>
    <r>
      <rPr>
        <b/>
        <sz val="11"/>
        <rFont val="Calibri"/>
        <family val="2"/>
        <scheme val="minor"/>
      </rPr>
      <t>ukladaním do výkopu</t>
    </r>
  </si>
  <si>
    <r>
      <rPr>
        <b/>
        <sz val="11"/>
        <rFont val="Calibri"/>
        <family val="2"/>
        <scheme val="minor"/>
      </rPr>
      <t>Montáž(ťahanie)</t>
    </r>
    <r>
      <rPr>
        <sz val="11"/>
        <rFont val="Calibri"/>
        <family val="2"/>
        <scheme val="minor"/>
      </rPr>
      <t xml:space="preserve"> samonosného optického kábla minimálne 4 vlákna po stĺpoch</t>
    </r>
  </si>
  <si>
    <r>
      <rPr>
        <b/>
        <sz val="11"/>
        <rFont val="Calibri"/>
        <family val="2"/>
        <scheme val="minor"/>
      </rPr>
      <t xml:space="preserve">Montáž(ťahanie) </t>
    </r>
    <r>
      <rPr>
        <sz val="11"/>
        <rFont val="Calibri"/>
        <family val="2"/>
        <scheme val="minor"/>
      </rPr>
      <t>samonosného cyky kábla po stĺpoch</t>
    </r>
  </si>
  <si>
    <r>
      <rPr>
        <b/>
        <sz val="11"/>
        <rFont val="Calibri"/>
        <family val="2"/>
        <scheme val="minor"/>
      </rPr>
      <t>Montáž(ťahanie)</t>
    </r>
    <r>
      <rPr>
        <sz val="11"/>
        <rFont val="Calibri"/>
        <family val="2"/>
        <scheme val="minor"/>
      </rPr>
      <t xml:space="preserve"> samonosného FTP kábla po stĺpoch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</si>
</sst>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;\-#,##0.000"/>
    <numFmt numFmtId="165" formatCode="_-* #,##0.00\ [$€-41B]_-;\-* #,##0.00\ [$€-41B]_-;_-* &quot;-&quot;??\ [$€-41B]_-;_-@_-"/>
    <numFmt numFmtId="166" formatCode="_-* #,##0.000\ [$€-41B]_-;\-* #,##0.000\ [$€-41B]_-;_-* &quot;-&quot;???\ [$€-41B]_-;_-@_-"/>
  </numFmts>
  <fonts count="11">
    <font>
      <sz val="11"/>
      <color theme="1"/>
      <name val="Calibri"/>
      <family val="2"/>
      <scheme val="minor"/>
    </font>
    <font>
      <sz val="8"/>
      <name val="MS Sans Serif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Nudista"/>
      <family val="3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">
    <xf numFmtId="0" fontId="0" fillId="0" borderId="0"/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  <xf numFmtId="0" fontId="1" fillId="0" borderId="0" applyAlignment="0">
      <alignment vertical="top"/>
      <protection locked="0"/>
    </xf>
  </cellStyleXfs>
  <cellXfs count="62">
    <xf numFmtId="0" fontId="0" fillId="0" borderId="0" xfId="0"/>
    <xf numFmtId="0" fontId="2" fillId="0" borderId="0" xfId="0" applyFont="1"/>
    <xf numFmtId="0" fontId="3" fillId="0" borderId="1" xfId="1" applyFont="1" applyBorder="1" applyAlignment="1">
      <alignment horizontal="left" wrapText="1"/>
      <protection locked="0"/>
    </xf>
    <xf numFmtId="164" fontId="3" fillId="0" borderId="1" xfId="1" applyNumberFormat="1" applyFont="1" applyBorder="1" applyAlignment="1">
      <alignment horizontal="right"/>
      <protection locked="0"/>
    </xf>
    <xf numFmtId="0" fontId="3" fillId="0" borderId="1" xfId="5" applyFont="1" applyBorder="1" applyAlignment="1">
      <alignment horizontal="left" wrapText="1"/>
      <protection locked="0"/>
    </xf>
    <xf numFmtId="164" fontId="3" fillId="0" borderId="1" xfId="5" applyNumberFormat="1" applyFont="1" applyBorder="1" applyAlignment="1">
      <alignment horizontal="right"/>
      <protection locked="0"/>
    </xf>
    <xf numFmtId="0" fontId="3" fillId="0" borderId="1" xfId="3" applyFont="1" applyBorder="1" applyAlignment="1">
      <alignment horizontal="left" wrapText="1"/>
      <protection locked="0"/>
    </xf>
    <xf numFmtId="164" fontId="3" fillId="0" borderId="1" xfId="3" applyNumberFormat="1" applyFont="1" applyBorder="1" applyAlignment="1">
      <alignment horizontal="right"/>
      <protection locked="0"/>
    </xf>
    <xf numFmtId="0" fontId="3" fillId="0" borderId="1" xfId="2" applyFont="1" applyBorder="1" applyAlignment="1">
      <alignment horizontal="left" wrapText="1"/>
      <protection locked="0"/>
    </xf>
    <xf numFmtId="164" fontId="3" fillId="0" borderId="1" xfId="2" applyNumberFormat="1" applyFont="1" applyBorder="1" applyAlignment="1">
      <alignment horizontal="right"/>
      <protection locked="0"/>
    </xf>
    <xf numFmtId="0" fontId="4" fillId="0" borderId="1" xfId="1" applyFont="1" applyBorder="1" applyAlignment="1">
      <alignment horizontal="left" wrapText="1"/>
      <protection locked="0"/>
    </xf>
    <xf numFmtId="0" fontId="5" fillId="0" borderId="0" xfId="0" applyFont="1"/>
    <xf numFmtId="0" fontId="4" fillId="0" borderId="1" xfId="2" applyFont="1" applyBorder="1" applyAlignment="1">
      <alignment horizontal="left" wrapText="1"/>
      <protection locked="0"/>
    </xf>
    <xf numFmtId="165" fontId="3" fillId="0" borderId="1" xfId="1" applyNumberFormat="1" applyFont="1" applyBorder="1" applyAlignment="1">
      <alignment horizontal="right"/>
      <protection locked="0"/>
    </xf>
    <xf numFmtId="165" fontId="3" fillId="0" borderId="1" xfId="5" applyNumberFormat="1" applyFont="1" applyBorder="1" applyAlignment="1">
      <alignment horizontal="right"/>
      <protection locked="0"/>
    </xf>
    <xf numFmtId="165" fontId="3" fillId="0" borderId="1" xfId="2" applyNumberFormat="1" applyFont="1" applyBorder="1" applyAlignment="1">
      <alignment horizontal="right"/>
      <protection locked="0"/>
    </xf>
    <xf numFmtId="165" fontId="3" fillId="0" borderId="1" xfId="3" applyNumberFormat="1" applyFont="1" applyBorder="1" applyAlignment="1">
      <alignment horizontal="right"/>
      <protection locked="0"/>
    </xf>
    <xf numFmtId="165" fontId="2" fillId="0" borderId="0" xfId="0" applyNumberFormat="1" applyFont="1"/>
    <xf numFmtId="165" fontId="5" fillId="0" borderId="0" xfId="0" applyNumberFormat="1" applyFont="1"/>
    <xf numFmtId="166" fontId="2" fillId="0" borderId="1" xfId="0" applyNumberFormat="1" applyFont="1" applyBorder="1"/>
    <xf numFmtId="4" fontId="6" fillId="2" borderId="2" xfId="0" applyNumberFormat="1" applyFont="1" applyFill="1" applyBorder="1" applyAlignment="1">
      <alignment vertical="top"/>
    </xf>
    <xf numFmtId="0" fontId="3" fillId="3" borderId="1" xfId="1" applyFont="1" applyFill="1" applyBorder="1" applyAlignment="1">
      <alignment horizontal="left" wrapText="1"/>
      <protection locked="0"/>
    </xf>
    <xf numFmtId="0" fontId="3" fillId="4" borderId="1" xfId="2" applyFont="1" applyFill="1" applyBorder="1" applyAlignment="1">
      <alignment horizontal="left" wrapText="1"/>
      <protection locked="0"/>
    </xf>
    <xf numFmtId="0" fontId="3" fillId="4" borderId="1" xfId="1" applyFont="1" applyFill="1" applyBorder="1" applyAlignment="1">
      <alignment horizontal="left" wrapText="1"/>
      <protection locked="0"/>
    </xf>
    <xf numFmtId="0" fontId="3" fillId="4" borderId="1" xfId="3" applyFont="1" applyFill="1" applyBorder="1" applyAlignment="1">
      <alignment horizontal="left" wrapText="1"/>
      <protection locked="0"/>
    </xf>
    <xf numFmtId="0" fontId="3" fillId="5" borderId="1" xfId="1" applyFont="1" applyFill="1" applyBorder="1" applyAlignment="1">
      <alignment horizontal="left" wrapText="1"/>
      <protection locked="0"/>
    </xf>
    <xf numFmtId="0" fontId="3" fillId="5" borderId="1" xfId="3" applyFont="1" applyFill="1" applyBorder="1" applyAlignment="1">
      <alignment horizontal="left" wrapText="1"/>
      <protection locked="0"/>
    </xf>
    <xf numFmtId="0" fontId="3" fillId="3" borderId="1" xfId="3" applyFont="1" applyFill="1" applyBorder="1" applyAlignment="1">
      <alignment horizontal="left" wrapText="1"/>
      <protection locked="0"/>
    </xf>
    <xf numFmtId="0" fontId="3" fillId="3" borderId="1" xfId="5" applyFont="1" applyFill="1" applyBorder="1" applyAlignment="1">
      <alignment horizontal="left" wrapText="1"/>
      <protection locked="0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/>
    <xf numFmtId="0" fontId="8" fillId="0" borderId="0" xfId="0" applyFont="1"/>
    <xf numFmtId="0" fontId="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9" fillId="0" borderId="1" xfId="1" applyFont="1" applyBorder="1" applyAlignment="1">
      <alignment horizontal="left" wrapText="1"/>
      <protection locked="0"/>
    </xf>
    <xf numFmtId="164" fontId="9" fillId="0" borderId="1" xfId="1" applyNumberFormat="1" applyFont="1" applyBorder="1" applyAlignment="1">
      <alignment horizontal="right"/>
      <protection locked="0"/>
    </xf>
    <xf numFmtId="165" fontId="10" fillId="0" borderId="1" xfId="1" applyNumberFormat="1" applyFont="1" applyBorder="1" applyAlignment="1">
      <alignment horizontal="right"/>
      <protection locked="0"/>
    </xf>
    <xf numFmtId="166" fontId="0" fillId="0" borderId="3" xfId="0" applyNumberFormat="1" applyFont="1" applyBorder="1"/>
    <xf numFmtId="0" fontId="10" fillId="0" borderId="1" xfId="1" applyFont="1" applyBorder="1" applyAlignment="1">
      <alignment horizontal="left" wrapText="1"/>
      <protection locked="0"/>
    </xf>
    <xf numFmtId="0" fontId="9" fillId="0" borderId="1" xfId="5" applyFont="1" applyBorder="1" applyAlignment="1">
      <alignment horizontal="left" wrapText="1"/>
      <protection locked="0"/>
    </xf>
    <xf numFmtId="164" fontId="9" fillId="0" borderId="1" xfId="5" applyNumberFormat="1" applyFont="1" applyBorder="1" applyAlignment="1">
      <alignment horizontal="right"/>
      <protection locked="0"/>
    </xf>
    <xf numFmtId="165" fontId="10" fillId="0" borderId="1" xfId="5" applyNumberFormat="1" applyFont="1" applyBorder="1" applyAlignment="1">
      <alignment horizontal="right"/>
      <protection locked="0"/>
    </xf>
    <xf numFmtId="0" fontId="9" fillId="0" borderId="1" xfId="2" applyFont="1" applyBorder="1" applyAlignment="1">
      <alignment horizontal="left" wrapText="1"/>
      <protection locked="0"/>
    </xf>
    <xf numFmtId="164" fontId="9" fillId="0" borderId="1" xfId="2" applyNumberFormat="1" applyFont="1" applyBorder="1" applyAlignment="1">
      <alignment horizontal="right"/>
      <protection locked="0"/>
    </xf>
    <xf numFmtId="165" fontId="10" fillId="0" borderId="1" xfId="2" applyNumberFormat="1" applyFont="1" applyBorder="1" applyAlignment="1">
      <alignment horizontal="right"/>
      <protection locked="0"/>
    </xf>
    <xf numFmtId="0" fontId="9" fillId="0" borderId="1" xfId="3" applyFont="1" applyBorder="1" applyAlignment="1">
      <alignment horizontal="left" wrapText="1"/>
      <protection locked="0"/>
    </xf>
    <xf numFmtId="164" fontId="9" fillId="0" borderId="1" xfId="3" applyNumberFormat="1" applyFont="1" applyBorder="1" applyAlignment="1">
      <alignment horizontal="right"/>
      <protection locked="0"/>
    </xf>
    <xf numFmtId="165" fontId="10" fillId="0" borderId="1" xfId="3" applyNumberFormat="1" applyFont="1" applyBorder="1" applyAlignment="1">
      <alignment horizontal="right"/>
      <protection locked="0"/>
    </xf>
    <xf numFmtId="0" fontId="9" fillId="0" borderId="1" xfId="3" applyFont="1" applyFill="1" applyBorder="1" applyAlignment="1">
      <alignment horizontal="left" wrapText="1"/>
      <protection locked="0"/>
    </xf>
    <xf numFmtId="0" fontId="0" fillId="0" borderId="0" xfId="0" applyFont="1"/>
    <xf numFmtId="165" fontId="0" fillId="0" borderId="0" xfId="0" applyNumberFormat="1" applyFont="1"/>
    <xf numFmtId="165" fontId="8" fillId="0" borderId="0" xfId="0" applyNumberFormat="1" applyFont="1"/>
    <xf numFmtId="0" fontId="9" fillId="0" borderId="1" xfId="1" applyFont="1" applyFill="1" applyBorder="1" applyAlignment="1">
      <alignment horizontal="left" wrapText="1"/>
      <protection locked="0"/>
    </xf>
    <xf numFmtId="0" fontId="9" fillId="0" borderId="1" xfId="5" applyFont="1" applyFill="1" applyBorder="1" applyAlignment="1">
      <alignment horizontal="left" wrapText="1"/>
      <protection locked="0"/>
    </xf>
    <xf numFmtId="0" fontId="9" fillId="0" borderId="1" xfId="2" applyFont="1" applyFill="1" applyBorder="1" applyAlignment="1">
      <alignment horizontal="left" wrapText="1"/>
      <protection locked="0"/>
    </xf>
    <xf numFmtId="0" fontId="10" fillId="0" borderId="1" xfId="2" applyFont="1" applyFill="1" applyBorder="1" applyAlignment="1">
      <alignment horizontal="left" wrapText="1"/>
      <protection locked="0"/>
    </xf>
    <xf numFmtId="0" fontId="10" fillId="0" borderId="1" xfId="1" applyFont="1" applyFill="1" applyBorder="1" applyAlignment="1">
      <alignment horizontal="left" wrapText="1"/>
      <protection locked="0"/>
    </xf>
    <xf numFmtId="0" fontId="0" fillId="0" borderId="0" xfId="0" applyFont="1" applyFill="1"/>
    <xf numFmtId="0" fontId="2" fillId="0" borderId="0" xfId="0" applyFont="1" applyFill="1"/>
    <xf numFmtId="0" fontId="6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/>
    </xf>
  </cellXfs>
  <cellStyles count="6">
    <cellStyle name="Normálna" xfId="0" builtinId="0"/>
    <cellStyle name="normálne 2" xfId="1" xr:uid="{13DECB50-CD11-40BD-897E-329C7E2F80E5}"/>
    <cellStyle name="normálne 3" xfId="2" xr:uid="{E8798F90-7332-4FD2-AE4C-6F472A26A3D8}"/>
    <cellStyle name="normálne 6" xfId="3" xr:uid="{01026003-B923-4FB0-8CAC-1BF06D4A8484}"/>
    <cellStyle name="normálne 7" xfId="4" xr:uid="{DBC103C2-10FB-404A-AE13-DE46FEA5A1DB}"/>
    <cellStyle name="normálne 8" xfId="5" xr:uid="{0D31BF5C-00F7-4802-9592-DA21CFADA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93E3F7-D900-4979-A21D-4379C136DCCC}">
  <dimension ref="A1:H3"/>
  <sheetViews>
    <sheetView tabSelected="1" workbookViewId="0">
      <selection activeCell="H1" sqref="H1"/>
    </sheetView>
  </sheetViews>
  <sheetFormatPr baseColWidth="10" defaultColWidth="8.83203125" defaultRowHeight="15"/>
  <cols>
    <col min="7" max="7" width="21.6640625" customWidth="1"/>
    <col min="8" max="8" width="25.1640625" customWidth="1"/>
  </cols>
  <sheetData>
    <row r="1" spans="1:8" ht="37.25" customHeight="1">
      <c r="A1" s="60" t="s">
        <v>55</v>
      </c>
      <c r="B1" s="60"/>
      <c r="C1" s="60"/>
      <c r="D1" s="60"/>
      <c r="E1" s="60"/>
      <c r="F1" s="60"/>
      <c r="G1" s="60"/>
      <c r="H1" s="20">
        <f>'Panel 3'!E27+'PTZ6'!E26+'PTZ5'!E26+'PTZ1'!E26+'FR16'!E26+'FR10'!E26+'FR9'!E26+'FR8'!E26+'FR6'!E26+'FR5'!E26+'FR3'!E26+'FR1'!E26+'ECV9'!E26+'ECV8'!E26+'ECV7'!E26+'ECV6'!E26+'ECV5'!E26+'ECV4'!E26+'ECV3'!E26+'ECV2'!E26+'ECV2'!E26</f>
        <v>54402.920000000013</v>
      </c>
    </row>
    <row r="2" spans="1:8" ht="31.75" customHeight="1">
      <c r="A2" s="61" t="s">
        <v>54</v>
      </c>
      <c r="B2" s="61"/>
      <c r="C2" s="61"/>
      <c r="D2" s="61"/>
      <c r="E2" s="61"/>
      <c r="F2" s="61"/>
      <c r="G2" s="61"/>
      <c r="H2" s="20">
        <f>H1*0.2</f>
        <v>10880.584000000003</v>
      </c>
    </row>
    <row r="3" spans="1:8" ht="46.25" customHeight="1">
      <c r="A3" s="60" t="s">
        <v>56</v>
      </c>
      <c r="B3" s="60"/>
      <c r="C3" s="60"/>
      <c r="D3" s="60"/>
      <c r="E3" s="60"/>
      <c r="F3" s="60"/>
      <c r="G3" s="60"/>
      <c r="H3" s="20">
        <f>H1+H2</f>
        <v>65283.504000000015</v>
      </c>
    </row>
  </sheetData>
  <mergeCells count="3">
    <mergeCell ref="A1:G1"/>
    <mergeCell ref="A2:G2"/>
    <mergeCell ref="A3:G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2102F-B35C-4A1E-8AD2-1338C380E13F}">
  <dimension ref="A1:E28"/>
  <sheetViews>
    <sheetView zoomScaleNormal="100" workbookViewId="0">
      <selection activeCell="D21" sqref="D21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45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30</v>
      </c>
      <c r="D10" s="13">
        <v>19.89</v>
      </c>
      <c r="E10" s="19">
        <f t="shared" si="0"/>
        <v>596.70000000000005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40</v>
      </c>
      <c r="D15" s="13">
        <v>3.87</v>
      </c>
      <c r="E15" s="19">
        <f t="shared" si="0"/>
        <v>154.80000000000001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903.96</v>
      </c>
    </row>
    <row r="27" spans="1:5" ht="15.5" customHeight="1">
      <c r="D27" s="1" t="s">
        <v>29</v>
      </c>
      <c r="E27" s="17">
        <f>(E26*1.2)-E26</f>
        <v>180.79199999999992</v>
      </c>
    </row>
    <row r="28" spans="1:5" ht="15.5" customHeight="1">
      <c r="D28" s="11" t="s">
        <v>30</v>
      </c>
      <c r="E28" s="18">
        <f>E26*1.2</f>
        <v>1084.752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5411C-2EFB-486F-A336-D5BB4C8C89F9}">
  <dimension ref="A1:E28"/>
  <sheetViews>
    <sheetView topLeftCell="A2" zoomScaleNormal="100" workbookViewId="0">
      <selection activeCell="D21" sqref="D21:D22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44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1</v>
      </c>
      <c r="D4" s="13">
        <v>28</v>
      </c>
      <c r="E4" s="19">
        <f>D4*C4</f>
        <v>28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100</v>
      </c>
      <c r="D8" s="13">
        <v>2</v>
      </c>
      <c r="E8" s="19">
        <f t="shared" si="0"/>
        <v>200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100</v>
      </c>
      <c r="D10" s="13">
        <v>19.89</v>
      </c>
      <c r="E10" s="19">
        <f t="shared" si="0"/>
        <v>1989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10</v>
      </c>
      <c r="D12" s="13">
        <v>30.86</v>
      </c>
      <c r="E12" s="19">
        <f t="shared" si="0"/>
        <v>308.60000000000002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3419.76</v>
      </c>
    </row>
    <row r="27" spans="1:5" ht="15.5" customHeight="1">
      <c r="D27" s="1" t="s">
        <v>29</v>
      </c>
      <c r="E27" s="17">
        <f>(E26*1.2)-E26</f>
        <v>683.95200000000023</v>
      </c>
    </row>
    <row r="28" spans="1:5" ht="15.5" customHeight="1">
      <c r="D28" s="11" t="s">
        <v>30</v>
      </c>
      <c r="E28" s="18">
        <f>E26*1.2</f>
        <v>4103.7120000000004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EFFB-70F9-43B1-A42E-F945BB3F3BF2}">
  <dimension ref="A1:E28"/>
  <sheetViews>
    <sheetView zoomScaleNormal="100" workbookViewId="0">
      <selection activeCell="D21" sqref="D21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43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1</v>
      </c>
      <c r="D4" s="13">
        <v>28</v>
      </c>
      <c r="E4" s="19">
        <f>D4*C4</f>
        <v>28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150</v>
      </c>
      <c r="D8" s="13">
        <v>2</v>
      </c>
      <c r="E8" s="19">
        <f t="shared" si="0"/>
        <v>300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40</v>
      </c>
      <c r="D10" s="13">
        <v>19.89</v>
      </c>
      <c r="E10" s="19">
        <f t="shared" si="0"/>
        <v>795.6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15</v>
      </c>
      <c r="D12" s="13">
        <v>30.86</v>
      </c>
      <c r="E12" s="19">
        <f t="shared" si="0"/>
        <v>462.9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1626.96</v>
      </c>
    </row>
    <row r="27" spans="1:5" ht="15.5" customHeight="1">
      <c r="D27" s="1" t="s">
        <v>29</v>
      </c>
      <c r="E27" s="17">
        <f>(E26*1.2)-E26</f>
        <v>325.39199999999983</v>
      </c>
    </row>
    <row r="28" spans="1:5" ht="15.5" customHeight="1">
      <c r="D28" s="11" t="s">
        <v>30</v>
      </c>
      <c r="E28" s="18">
        <f>E26*1.2</f>
        <v>1952.3519999999999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F190EA-DBA1-4E4C-ADAF-6D42B0DD1936}">
  <dimension ref="A1:E28"/>
  <sheetViews>
    <sheetView zoomScaleNormal="100" workbookViewId="0">
      <selection activeCell="D21" sqref="D21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42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50</v>
      </c>
      <c r="D17" s="16">
        <v>6.8</v>
      </c>
      <c r="E17" s="19">
        <f t="shared" si="0"/>
        <v>340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380.46</v>
      </c>
    </row>
    <row r="27" spans="1:5" ht="15.5" customHeight="1">
      <c r="D27" s="1" t="s">
        <v>29</v>
      </c>
      <c r="E27" s="17">
        <f>(E26*1.2)-E26</f>
        <v>76.091999999999985</v>
      </c>
    </row>
    <row r="28" spans="1:5" ht="15.5" customHeight="1">
      <c r="D28" s="11" t="s">
        <v>30</v>
      </c>
      <c r="E28" s="18">
        <f>E26*1.2</f>
        <v>456.55199999999996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2CD5-45DF-4ED6-9AC9-3FE342134CBC}">
  <dimension ref="A1:E28"/>
  <sheetViews>
    <sheetView zoomScaleNormal="100" workbookViewId="0">
      <selection activeCell="D22" sqref="D22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41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1</v>
      </c>
      <c r="D4" s="13">
        <v>28</v>
      </c>
      <c r="E4" s="19">
        <f>D4*C4</f>
        <v>28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500</v>
      </c>
      <c r="D17" s="16">
        <v>6.8</v>
      </c>
      <c r="E17" s="19">
        <f t="shared" si="0"/>
        <v>3400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1</v>
      </c>
      <c r="D21" s="16">
        <v>37.799999999999997</v>
      </c>
      <c r="E21" s="19">
        <f t="shared" si="0"/>
        <v>37.799999999999997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4319.5</v>
      </c>
    </row>
    <row r="27" spans="1:5" ht="15.5" customHeight="1">
      <c r="D27" s="1" t="s">
        <v>29</v>
      </c>
      <c r="E27" s="17">
        <f>(E26*1.2)-E26</f>
        <v>863.89999999999964</v>
      </c>
    </row>
    <row r="28" spans="1:5" ht="15.5" customHeight="1">
      <c r="D28" s="11" t="s">
        <v>30</v>
      </c>
      <c r="E28" s="18">
        <f>E26*1.2</f>
        <v>5183.3999999999996</v>
      </c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F3BFE-3EBC-4FD4-B024-A2D4877F0E05}">
  <dimension ref="A1:E28"/>
  <sheetViews>
    <sheetView zoomScaleNormal="100" workbookViewId="0">
      <selection activeCell="D21" sqref="D21:D24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40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1500</v>
      </c>
      <c r="D8" s="13">
        <v>2.5</v>
      </c>
      <c r="E8" s="19">
        <f t="shared" si="0"/>
        <v>3750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20</v>
      </c>
      <c r="D10" s="13">
        <v>19.89</v>
      </c>
      <c r="E10" s="19">
        <f t="shared" si="0"/>
        <v>397.8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4565.26</v>
      </c>
    </row>
    <row r="27" spans="1:5" ht="15.5" customHeight="1">
      <c r="D27" s="1" t="s">
        <v>29</v>
      </c>
      <c r="E27" s="17">
        <f>(E26*1.2)-E26</f>
        <v>913.05199999999968</v>
      </c>
    </row>
    <row r="28" spans="1:5" ht="15.5" customHeight="1">
      <c r="D28" s="11" t="s">
        <v>30</v>
      </c>
      <c r="E28" s="18">
        <f>E26*1.2</f>
        <v>5478.3119999999999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F3133-E572-43F1-966F-853224277A9B}">
  <dimension ref="A1:E28"/>
  <sheetViews>
    <sheetView zoomScaleNormal="100" workbookViewId="0">
      <selection activeCell="D21" sqref="D21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38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75</v>
      </c>
      <c r="D10" s="13">
        <v>19.89</v>
      </c>
      <c r="E10" s="19">
        <f t="shared" si="0"/>
        <v>1491.75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25</v>
      </c>
      <c r="D15" s="13">
        <v>3.87</v>
      </c>
      <c r="E15" s="19">
        <f t="shared" si="0"/>
        <v>96.75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39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1740.96</v>
      </c>
    </row>
    <row r="27" spans="1:5" ht="15.5" customHeight="1">
      <c r="D27" s="1" t="s">
        <v>29</v>
      </c>
      <c r="E27" s="17">
        <f>(E26*1.2)-E26</f>
        <v>348.19200000000001</v>
      </c>
    </row>
    <row r="28" spans="1:5" ht="15.5" customHeight="1">
      <c r="D28" s="11" t="s">
        <v>30</v>
      </c>
      <c r="E28" s="18">
        <f>E26*1.2</f>
        <v>2089.152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3335FC-961B-4FF8-9F72-28EADA010B9D}">
  <dimension ref="A1:E28"/>
  <sheetViews>
    <sheetView zoomScaleNormal="100" workbookViewId="0">
      <selection activeCell="D22" sqref="D22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38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500</v>
      </c>
      <c r="D17" s="16">
        <v>6.8</v>
      </c>
      <c r="E17" s="19">
        <f t="shared" si="0"/>
        <v>3400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1</v>
      </c>
      <c r="D21" s="16">
        <v>37.799999999999997</v>
      </c>
      <c r="E21" s="19">
        <f t="shared" si="0"/>
        <v>37.799999999999997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3549.8</v>
      </c>
    </row>
    <row r="27" spans="1:5" ht="15.5" customHeight="1">
      <c r="D27" s="1" t="s">
        <v>29</v>
      </c>
      <c r="E27" s="17">
        <f>(E26*1.2)-E26</f>
        <v>709.96</v>
      </c>
    </row>
    <row r="28" spans="1:5" ht="15.5" customHeight="1">
      <c r="D28" s="11" t="s">
        <v>30</v>
      </c>
      <c r="E28" s="18">
        <f>E26*1.2</f>
        <v>4259.76</v>
      </c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5092B-AB19-4F66-B93F-CF8AF7A4A755}">
  <dimension ref="A1:E28"/>
  <sheetViews>
    <sheetView zoomScaleNormal="100" workbookViewId="0">
      <selection activeCell="D18" sqref="D18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37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120</v>
      </c>
      <c r="D10" s="13">
        <v>19.89</v>
      </c>
      <c r="E10" s="19">
        <f t="shared" si="0"/>
        <v>2386.8000000000002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130</v>
      </c>
      <c r="D14" s="13">
        <v>3.98</v>
      </c>
      <c r="E14" s="19">
        <f t="shared" si="0"/>
        <v>517.4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200</v>
      </c>
      <c r="D17" s="16">
        <v>6.8</v>
      </c>
      <c r="E17" s="19">
        <f t="shared" si="0"/>
        <v>1360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4376.2000000000007</v>
      </c>
    </row>
    <row r="27" spans="1:5" ht="15.5" customHeight="1">
      <c r="D27" s="1" t="s">
        <v>29</v>
      </c>
      <c r="E27" s="17">
        <f>(E26*1.2)-E26</f>
        <v>875.23999999999978</v>
      </c>
    </row>
    <row r="28" spans="1:5" ht="15.5" customHeight="1">
      <c r="D28" s="11" t="s">
        <v>30</v>
      </c>
      <c r="E28" s="18">
        <f>E26*1.2</f>
        <v>5251.4400000000005</v>
      </c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61EDD-9C76-447C-B91D-6E60B4563172}">
  <dimension ref="A1:E28"/>
  <sheetViews>
    <sheetView zoomScaleNormal="100" workbookViewId="0">
      <selection activeCell="D22" sqref="D22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36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400</v>
      </c>
      <c r="D17" s="16">
        <v>6.8</v>
      </c>
      <c r="E17" s="19">
        <f t="shared" si="0"/>
        <v>2720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1</v>
      </c>
      <c r="D21" s="16">
        <v>37.799999999999997</v>
      </c>
      <c r="E21" s="19">
        <f t="shared" si="0"/>
        <v>37.799999999999997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3723.5</v>
      </c>
    </row>
    <row r="27" spans="1:5" ht="15.5" customHeight="1">
      <c r="D27" s="1" t="s">
        <v>29</v>
      </c>
      <c r="E27" s="17">
        <f>(E26*1.2)-E26</f>
        <v>744.69999999999982</v>
      </c>
    </row>
    <row r="28" spans="1:5" ht="15.5" customHeight="1">
      <c r="D28" s="11" t="s">
        <v>30</v>
      </c>
      <c r="E28" s="18">
        <f>E26*1.2</f>
        <v>4468.2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0B9FD-48CA-4BE0-A670-75425787C4FC}">
  <dimension ref="A1:W32"/>
  <sheetViews>
    <sheetView topLeftCell="A12" zoomScaleNormal="100" workbookViewId="0">
      <pane xSplit="1" topLeftCell="B1" activePane="topRight" state="frozen"/>
      <selection pane="topRight" activeCell="D19" sqref="D19:D26"/>
    </sheetView>
  </sheetViews>
  <sheetFormatPr baseColWidth="10" defaultColWidth="8.83203125" defaultRowHeight="15.5" customHeight="1"/>
  <cols>
    <col min="1" max="1" width="97.83203125" style="1" customWidth="1"/>
    <col min="2" max="2" width="9.33203125" style="1" customWidth="1"/>
    <col min="3" max="3" width="10" style="1" customWidth="1"/>
    <col min="4" max="4" width="11.33203125" style="1" customWidth="1"/>
    <col min="5" max="5" width="13.83203125" style="1" customWidth="1"/>
    <col min="6" max="16384" width="8.83203125" style="1"/>
  </cols>
  <sheetData>
    <row r="1" spans="1:23" ht="15.5" customHeight="1">
      <c r="A1" s="31" t="s">
        <v>52</v>
      </c>
      <c r="B1" s="31"/>
      <c r="C1" s="31"/>
      <c r="D1" s="31"/>
      <c r="E1" s="31"/>
    </row>
    <row r="2" spans="1:23" ht="15.5" customHeight="1">
      <c r="A2" s="31"/>
      <c r="B2" s="31"/>
      <c r="C2" s="31"/>
      <c r="D2" s="31"/>
      <c r="E2" s="31"/>
    </row>
    <row r="3" spans="1:23" ht="59.5" customHeight="1">
      <c r="A3" s="32" t="s">
        <v>15</v>
      </c>
      <c r="B3" s="33" t="s">
        <v>25</v>
      </c>
      <c r="C3" s="33" t="s">
        <v>26</v>
      </c>
      <c r="D3" s="34" t="s">
        <v>31</v>
      </c>
      <c r="E3" s="33" t="s">
        <v>27</v>
      </c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</row>
    <row r="4" spans="1:23" ht="33" customHeight="1">
      <c r="A4" s="35" t="s">
        <v>11</v>
      </c>
      <c r="B4" s="35" t="s">
        <v>6</v>
      </c>
      <c r="C4" s="36">
        <v>1</v>
      </c>
      <c r="D4" s="37">
        <v>28</v>
      </c>
      <c r="E4" s="38">
        <f>D4*C4</f>
        <v>28</v>
      </c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</row>
    <row r="5" spans="1:23" ht="15.5" customHeight="1">
      <c r="A5" s="39" t="s">
        <v>18</v>
      </c>
      <c r="B5" s="35" t="s">
        <v>2</v>
      </c>
      <c r="C5" s="36">
        <v>0</v>
      </c>
      <c r="D5" s="37"/>
      <c r="E5" s="38">
        <f t="shared" ref="E5:E26" si="0">D5*C5</f>
        <v>0</v>
      </c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</row>
    <row r="6" spans="1:23" ht="15.5" customHeight="1">
      <c r="A6" s="35" t="s">
        <v>0</v>
      </c>
      <c r="B6" s="35" t="s">
        <v>1</v>
      </c>
      <c r="C6" s="36">
        <v>0</v>
      </c>
      <c r="D6" s="37"/>
      <c r="E6" s="38">
        <f t="shared" si="0"/>
        <v>0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</row>
    <row r="7" spans="1:23" ht="15.5" customHeight="1">
      <c r="A7" s="39" t="s">
        <v>17</v>
      </c>
      <c r="B7" s="35"/>
      <c r="C7" s="36"/>
      <c r="D7" s="37"/>
      <c r="E7" s="38">
        <f t="shared" si="0"/>
        <v>0</v>
      </c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</row>
    <row r="8" spans="1:23" ht="15.5" customHeight="1">
      <c r="A8" s="35" t="s">
        <v>5</v>
      </c>
      <c r="B8" s="35" t="s">
        <v>1</v>
      </c>
      <c r="C8" s="36">
        <v>0</v>
      </c>
      <c r="D8" s="37"/>
      <c r="E8" s="38">
        <f t="shared" si="0"/>
        <v>0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</row>
    <row r="9" spans="1:23" ht="15.5" customHeight="1">
      <c r="A9" s="39" t="s">
        <v>19</v>
      </c>
      <c r="B9" s="35"/>
      <c r="C9" s="36"/>
      <c r="D9" s="37"/>
      <c r="E9" s="38">
        <f t="shared" si="0"/>
        <v>0</v>
      </c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</row>
    <row r="10" spans="1:23" ht="67.75" customHeight="1">
      <c r="A10" s="53" t="s">
        <v>57</v>
      </c>
      <c r="B10" s="35" t="s">
        <v>1</v>
      </c>
      <c r="C10" s="36">
        <v>0</v>
      </c>
      <c r="D10" s="37"/>
      <c r="E10" s="38">
        <f t="shared" si="0"/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</row>
    <row r="11" spans="1:23" ht="15.5" customHeight="1">
      <c r="A11" s="54" t="s">
        <v>12</v>
      </c>
      <c r="B11" s="40" t="s">
        <v>1</v>
      </c>
      <c r="C11" s="41">
        <v>0</v>
      </c>
      <c r="D11" s="42"/>
      <c r="E11" s="38">
        <f t="shared" si="0"/>
        <v>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</row>
    <row r="12" spans="1:23" ht="40.75" customHeight="1">
      <c r="A12" s="53" t="s">
        <v>13</v>
      </c>
      <c r="B12" s="35" t="s">
        <v>1</v>
      </c>
      <c r="C12" s="36">
        <v>0</v>
      </c>
      <c r="D12" s="37"/>
      <c r="E12" s="38">
        <f t="shared" si="0"/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23" ht="58.25" customHeight="1">
      <c r="A13" s="55" t="s">
        <v>58</v>
      </c>
      <c r="B13" s="43" t="s">
        <v>6</v>
      </c>
      <c r="C13" s="44">
        <v>60</v>
      </c>
      <c r="D13" s="45">
        <f>47.25</f>
        <v>47.25</v>
      </c>
      <c r="E13" s="38">
        <f t="shared" si="0"/>
        <v>2835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</row>
    <row r="14" spans="1:23" ht="15.5" customHeight="1">
      <c r="A14" s="53" t="s">
        <v>59</v>
      </c>
      <c r="B14" s="35" t="s">
        <v>1</v>
      </c>
      <c r="C14" s="36">
        <v>1</v>
      </c>
      <c r="D14" s="37">
        <f>3.98</f>
        <v>3.98</v>
      </c>
      <c r="E14" s="38">
        <f t="shared" si="0"/>
        <v>3.98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</row>
    <row r="15" spans="1:23" ht="15.5" customHeight="1">
      <c r="A15" s="53" t="s">
        <v>60</v>
      </c>
      <c r="B15" s="35" t="s">
        <v>1</v>
      </c>
      <c r="C15" s="36">
        <v>1</v>
      </c>
      <c r="D15" s="37">
        <f>3.87</f>
        <v>3.87</v>
      </c>
      <c r="E15" s="38">
        <f t="shared" si="0"/>
        <v>3.87</v>
      </c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</row>
    <row r="16" spans="1:23" ht="15.5" customHeight="1">
      <c r="A16" s="56" t="s">
        <v>20</v>
      </c>
      <c r="B16" s="43"/>
      <c r="C16" s="44"/>
      <c r="D16" s="45"/>
      <c r="E16" s="38">
        <f t="shared" si="0"/>
        <v>0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</row>
    <row r="17" spans="1:23" ht="39.5" customHeight="1">
      <c r="A17" s="49" t="s">
        <v>61</v>
      </c>
      <c r="B17" s="46" t="s">
        <v>1</v>
      </c>
      <c r="C17" s="47">
        <v>100</v>
      </c>
      <c r="D17" s="48">
        <v>6.8</v>
      </c>
      <c r="E17" s="38">
        <f t="shared" si="0"/>
        <v>680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</row>
    <row r="18" spans="1:23" ht="55.75" customHeight="1">
      <c r="A18" s="55" t="s">
        <v>62</v>
      </c>
      <c r="B18" s="43" t="s">
        <v>1</v>
      </c>
      <c r="C18" s="44">
        <v>100</v>
      </c>
      <c r="D18" s="45">
        <v>8.5</v>
      </c>
      <c r="E18" s="38">
        <f t="shared" ref="E18" si="1">D18*C18</f>
        <v>850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</row>
    <row r="19" spans="1:23" ht="25.25" customHeight="1">
      <c r="A19" s="55" t="s">
        <v>63</v>
      </c>
      <c r="B19" s="43" t="s">
        <v>1</v>
      </c>
      <c r="C19" s="44">
        <v>0</v>
      </c>
      <c r="D19" s="45"/>
      <c r="E19" s="38">
        <f t="shared" si="0"/>
        <v>0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</row>
    <row r="20" spans="1:23" ht="15.5" customHeight="1">
      <c r="A20" s="53" t="s">
        <v>16</v>
      </c>
      <c r="B20" s="35" t="s">
        <v>3</v>
      </c>
      <c r="C20" s="36">
        <v>0</v>
      </c>
      <c r="D20" s="37"/>
      <c r="E20" s="38">
        <f t="shared" si="0"/>
        <v>0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</row>
    <row r="21" spans="1:23" ht="15.5" customHeight="1">
      <c r="A21" s="57" t="s">
        <v>23</v>
      </c>
      <c r="B21" s="35"/>
      <c r="C21" s="36"/>
      <c r="D21" s="37"/>
      <c r="E21" s="38">
        <f t="shared" si="0"/>
        <v>0</v>
      </c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</row>
    <row r="22" spans="1:23" ht="15.5" customHeight="1">
      <c r="A22" s="49" t="s">
        <v>9</v>
      </c>
      <c r="B22" s="46" t="s">
        <v>3</v>
      </c>
      <c r="C22" s="47">
        <v>0</v>
      </c>
      <c r="D22" s="48"/>
      <c r="E22" s="38">
        <f t="shared" si="0"/>
        <v>0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</row>
    <row r="23" spans="1:23" ht="15.5" customHeight="1">
      <c r="A23" s="53" t="s">
        <v>4</v>
      </c>
      <c r="B23" s="35" t="s">
        <v>1</v>
      </c>
      <c r="C23" s="36">
        <v>0</v>
      </c>
      <c r="D23" s="37"/>
      <c r="E23" s="38">
        <f t="shared" si="0"/>
        <v>0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</row>
    <row r="24" spans="1:23" ht="15.5" customHeight="1">
      <c r="A24" s="57" t="s">
        <v>24</v>
      </c>
      <c r="B24" s="35"/>
      <c r="C24" s="36"/>
      <c r="D24" s="37"/>
      <c r="E24" s="38">
        <f t="shared" si="0"/>
        <v>0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</row>
    <row r="25" spans="1:23" ht="39" customHeight="1">
      <c r="A25" s="49" t="s">
        <v>10</v>
      </c>
      <c r="B25" s="49" t="s">
        <v>6</v>
      </c>
      <c r="C25" s="47">
        <v>0</v>
      </c>
      <c r="D25" s="48"/>
      <c r="E25" s="38">
        <f t="shared" si="0"/>
        <v>0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</row>
    <row r="26" spans="1:23" ht="51.5" customHeight="1">
      <c r="A26" s="49" t="s">
        <v>14</v>
      </c>
      <c r="B26" s="49" t="s">
        <v>6</v>
      </c>
      <c r="C26" s="47">
        <v>0</v>
      </c>
      <c r="D26" s="48"/>
      <c r="E26" s="38">
        <f t="shared" si="0"/>
        <v>0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</row>
    <row r="27" spans="1:23" ht="15.5" customHeight="1">
      <c r="A27" s="58"/>
      <c r="B27" s="50"/>
      <c r="C27" s="50"/>
      <c r="D27" s="50" t="s">
        <v>28</v>
      </c>
      <c r="E27" s="51">
        <f>SUM(E4:E26)</f>
        <v>4400.8500000000004</v>
      </c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</row>
    <row r="28" spans="1:23" ht="15.5" customHeight="1">
      <c r="A28" s="58"/>
      <c r="B28" s="50"/>
      <c r="C28" s="50"/>
      <c r="D28" s="50" t="s">
        <v>29</v>
      </c>
      <c r="E28" s="51">
        <f>(E27*1.2)-E27</f>
        <v>880.17000000000007</v>
      </c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</row>
    <row r="29" spans="1:23" ht="15.5" customHeight="1">
      <c r="A29" s="58"/>
      <c r="B29" s="50"/>
      <c r="C29" s="50"/>
      <c r="D29" s="32" t="s">
        <v>30</v>
      </c>
      <c r="E29" s="52">
        <f>E27*1.2</f>
        <v>5281.02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</row>
    <row r="30" spans="1:23" ht="15.5" customHeight="1">
      <c r="A30" s="59"/>
    </row>
    <row r="32" spans="1:23" ht="15.5" customHeight="1">
      <c r="A32" s="17"/>
    </row>
  </sheetData>
  <pageMargins left="0.25" right="0.25" top="0.75" bottom="0.75" header="0.3" footer="0.3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0C346-8FEF-4141-99C9-ACF41AE98AAA}">
  <dimension ref="A1:E28"/>
  <sheetViews>
    <sheetView zoomScaleNormal="100" workbookViewId="0">
      <selection activeCell="D22" sqref="D22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35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500</v>
      </c>
      <c r="D17" s="16">
        <v>6.8</v>
      </c>
      <c r="E17" s="19">
        <f t="shared" si="0"/>
        <v>3400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1</v>
      </c>
      <c r="D21" s="16">
        <v>37.799999999999997</v>
      </c>
      <c r="E21" s="19">
        <f t="shared" si="0"/>
        <v>37.799999999999997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4403.5</v>
      </c>
    </row>
    <row r="27" spans="1:5" ht="15.5" customHeight="1">
      <c r="D27" s="1" t="s">
        <v>29</v>
      </c>
      <c r="E27" s="17">
        <f>(E26*1.2)-E26</f>
        <v>880.69999999999982</v>
      </c>
    </row>
    <row r="28" spans="1:5" ht="15.5" customHeight="1">
      <c r="D28" s="11" t="s">
        <v>30</v>
      </c>
      <c r="E28" s="18">
        <f>E26*1.2</f>
        <v>5284.2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93D4E-DD54-4B2C-93A9-7EB0B7B38823}">
  <dimension ref="A1:E28"/>
  <sheetViews>
    <sheetView zoomScaleNormal="100" workbookViewId="0">
      <selection activeCell="D17" sqref="D17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32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70</v>
      </c>
      <c r="D6" s="13">
        <v>1</v>
      </c>
      <c r="E6" s="19">
        <f t="shared" si="0"/>
        <v>70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110</v>
      </c>
      <c r="D8" s="13">
        <v>2</v>
      </c>
      <c r="E8" s="19">
        <f t="shared" si="0"/>
        <v>220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70</v>
      </c>
      <c r="D10" s="13">
        <v>19.89</v>
      </c>
      <c r="E10" s="19">
        <f t="shared" si="0"/>
        <v>1392.3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80</v>
      </c>
      <c r="D15" s="13">
        <v>3.87</v>
      </c>
      <c r="E15" s="19">
        <f t="shared" ref="E15" si="1">D15*C15</f>
        <v>309.60000000000002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2103.9</v>
      </c>
    </row>
    <row r="27" spans="1:5" ht="15.5" customHeight="1">
      <c r="D27" s="1" t="s">
        <v>29</v>
      </c>
      <c r="E27" s="17">
        <f>(E26*1.2)-E26</f>
        <v>420.77999999999975</v>
      </c>
    </row>
    <row r="28" spans="1:5" ht="15.5" customHeight="1">
      <c r="D28" s="11" t="s">
        <v>30</v>
      </c>
      <c r="E28" s="18">
        <f>E26*1.2</f>
        <v>2524.6799999999998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5931C-8D7E-4036-8B27-0C529E466D25}">
  <dimension ref="A1:E28"/>
  <sheetViews>
    <sheetView topLeftCell="A4" zoomScaleNormal="100" workbookViewId="0">
      <selection activeCell="D6" sqref="D6:D8"/>
    </sheetView>
  </sheetViews>
  <sheetFormatPr baseColWidth="10" defaultColWidth="8.83203125" defaultRowHeight="15.5" customHeight="1"/>
  <cols>
    <col min="1" max="1" width="86.6640625" style="1" customWidth="1"/>
    <col min="2" max="2" width="13.83203125" style="1" customWidth="1"/>
    <col min="3" max="3" width="7.5" style="1" customWidth="1"/>
    <col min="4" max="4" width="21.3320312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53</v>
      </c>
    </row>
    <row r="3" spans="1:5" s="29" customFormat="1" ht="24.5" customHeight="1">
      <c r="A3" s="30" t="s">
        <v>15</v>
      </c>
      <c r="B3" s="29" t="s">
        <v>25</v>
      </c>
      <c r="C3" s="29" t="s">
        <v>26</v>
      </c>
      <c r="D3" s="29" t="s">
        <v>31</v>
      </c>
      <c r="E3" s="29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1" t="s">
        <v>7</v>
      </c>
      <c r="B10" s="2" t="s">
        <v>1</v>
      </c>
      <c r="C10" s="3">
        <v>50</v>
      </c>
      <c r="D10" s="13">
        <v>19.89</v>
      </c>
      <c r="E10" s="19">
        <f t="shared" si="0"/>
        <v>994.5</v>
      </c>
    </row>
    <row r="11" spans="1:5" ht="15.5" customHeight="1">
      <c r="A11" s="28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1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22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3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3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24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22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5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2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5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24" t="s">
        <v>10</v>
      </c>
      <c r="B24" s="27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24" t="s">
        <v>14</v>
      </c>
      <c r="B25" s="27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1146.96</v>
      </c>
    </row>
    <row r="27" spans="1:5" ht="15.5" customHeight="1">
      <c r="D27" s="1" t="s">
        <v>29</v>
      </c>
      <c r="E27" s="17">
        <f>(E26*1.2)-E26</f>
        <v>229.39200000000005</v>
      </c>
    </row>
    <row r="28" spans="1:5" ht="15.5" customHeight="1">
      <c r="D28" s="11" t="s">
        <v>30</v>
      </c>
      <c r="E28" s="18">
        <f>E26*1.2</f>
        <v>1376.3520000000001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D6BF8-13B9-40AB-9852-C45D986E320A}">
  <dimension ref="A1:E28"/>
  <sheetViews>
    <sheetView zoomScaleNormal="100" workbookViewId="0">
      <selection activeCell="D22" sqref="D22:D23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51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50</v>
      </c>
      <c r="D6" s="13">
        <v>1</v>
      </c>
      <c r="E6" s="19">
        <f t="shared" si="0"/>
        <v>50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50</v>
      </c>
      <c r="D8" s="13">
        <v>2</v>
      </c>
      <c r="E8" s="19">
        <f t="shared" si="0"/>
        <v>100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50</v>
      </c>
      <c r="D10" s="13">
        <v>19.89</v>
      </c>
      <c r="E10" s="19">
        <f t="shared" si="0"/>
        <v>994.5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50</v>
      </c>
      <c r="D15" s="13">
        <v>3.87</v>
      </c>
      <c r="E15" s="19">
        <f t="shared" si="0"/>
        <v>193.5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1</v>
      </c>
      <c r="D21" s="16">
        <v>37.799999999999997</v>
      </c>
      <c r="E21" s="19">
        <f t="shared" si="0"/>
        <v>37.799999999999997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2341.5</v>
      </c>
    </row>
    <row r="27" spans="1:5" ht="15.5" customHeight="1">
      <c r="D27" s="1" t="s">
        <v>29</v>
      </c>
      <c r="E27" s="17">
        <f>(E26*1.2)-E26</f>
        <v>468.29999999999973</v>
      </c>
    </row>
    <row r="28" spans="1:5" ht="15.5" customHeight="1">
      <c r="D28" s="11" t="s">
        <v>30</v>
      </c>
      <c r="E28" s="18">
        <f>E26*1.2</f>
        <v>2809.7999999999997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3E8DB-26B7-4B73-9850-BDF42B6706A1}">
  <dimension ref="A1:E28"/>
  <sheetViews>
    <sheetView zoomScaleNormal="100" workbookViewId="0">
      <selection activeCell="D21" sqref="D21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50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2</v>
      </c>
      <c r="D4" s="13">
        <v>56</v>
      </c>
      <c r="E4" s="19">
        <f>D4*C4</f>
        <v>112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100</v>
      </c>
      <c r="D10" s="13">
        <v>19.89</v>
      </c>
      <c r="E10" s="19">
        <f t="shared" si="0"/>
        <v>1989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90</v>
      </c>
      <c r="D17" s="16">
        <v>6.8</v>
      </c>
      <c r="E17" s="19">
        <f t="shared" si="0"/>
        <v>612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2753.46</v>
      </c>
    </row>
    <row r="27" spans="1:5" ht="15.5" customHeight="1">
      <c r="D27" s="1" t="s">
        <v>29</v>
      </c>
      <c r="E27" s="17">
        <f>(E26*1.2)-E26</f>
        <v>550.69200000000001</v>
      </c>
    </row>
    <row r="28" spans="1:5" ht="15.5" customHeight="1">
      <c r="D28" s="11" t="s">
        <v>30</v>
      </c>
      <c r="E28" s="18">
        <f>E26*1.2</f>
        <v>3304.152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44C72-F8A7-49C4-A6D1-255BBFFA8FEC}">
  <dimension ref="A1:E28"/>
  <sheetViews>
    <sheetView zoomScaleNormal="100" workbookViewId="0">
      <selection activeCell="D19" sqref="D19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49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100</v>
      </c>
      <c r="D18" s="15">
        <v>6.8</v>
      </c>
      <c r="E18" s="19">
        <f t="shared" si="0"/>
        <v>680</v>
      </c>
    </row>
    <row r="19" spans="1:5" ht="15.5" customHeight="1">
      <c r="A19" s="2" t="s">
        <v>16</v>
      </c>
      <c r="B19" s="2" t="s">
        <v>3</v>
      </c>
      <c r="C19" s="3">
        <v>0</v>
      </c>
      <c r="D19" s="13"/>
      <c r="E19" s="19">
        <f t="shared" si="0"/>
        <v>0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680</v>
      </c>
    </row>
    <row r="27" spans="1:5" ht="15.5" customHeight="1">
      <c r="D27" s="1" t="s">
        <v>29</v>
      </c>
      <c r="E27" s="17">
        <f>(E26*1.2)-E26</f>
        <v>136</v>
      </c>
    </row>
    <row r="28" spans="1:5" ht="15.5" customHeight="1">
      <c r="D28" s="11" t="s">
        <v>30</v>
      </c>
      <c r="E28" s="18">
        <f>E26*1.2</f>
        <v>816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2C55B-6A75-4B13-BB3B-896CB6280DC6}">
  <dimension ref="A1:E28"/>
  <sheetViews>
    <sheetView topLeftCell="A4" zoomScaleNormal="100" workbookViewId="0">
      <selection activeCell="D21" sqref="D21:D23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48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0</v>
      </c>
      <c r="D4" s="13">
        <v>28</v>
      </c>
      <c r="E4" s="19">
        <f>D4*C4</f>
        <v>0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30</v>
      </c>
      <c r="D6" s="13">
        <v>1</v>
      </c>
      <c r="E6" s="19">
        <f t="shared" si="0"/>
        <v>30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30</v>
      </c>
      <c r="D8" s="13">
        <v>2</v>
      </c>
      <c r="E8" s="19">
        <f t="shared" si="0"/>
        <v>60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25</v>
      </c>
      <c r="D10" s="13">
        <v>19.89</v>
      </c>
      <c r="E10" s="19">
        <f t="shared" si="0"/>
        <v>497.25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10</v>
      </c>
      <c r="D12" s="13">
        <v>30.86</v>
      </c>
      <c r="E12" s="19">
        <f t="shared" si="0"/>
        <v>308.60000000000002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1790.0100000000002</v>
      </c>
    </row>
    <row r="27" spans="1:5" ht="15.5" customHeight="1">
      <c r="D27" s="1" t="s">
        <v>29</v>
      </c>
      <c r="E27" s="17">
        <f>(E26*1.2)-E26</f>
        <v>358.00199999999995</v>
      </c>
    </row>
    <row r="28" spans="1:5" ht="15.5" customHeight="1">
      <c r="D28" s="11" t="s">
        <v>30</v>
      </c>
      <c r="E28" s="18">
        <f>E26*1.2</f>
        <v>2148.0120000000002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4DEDA-9FB9-4E45-80B2-6CB861153236}">
  <dimension ref="A1:E28"/>
  <sheetViews>
    <sheetView topLeftCell="A3" zoomScaleNormal="100" workbookViewId="0">
      <selection activeCell="D21" sqref="D21:D23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47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60</v>
      </c>
      <c r="D10" s="13">
        <v>19.89</v>
      </c>
      <c r="E10" s="19">
        <f t="shared" si="0"/>
        <v>1193.4000000000001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200</v>
      </c>
      <c r="D17" s="16">
        <v>6.8</v>
      </c>
      <c r="E17" s="19">
        <f t="shared" si="0"/>
        <v>1360</v>
      </c>
    </row>
    <row r="18" spans="1:5" ht="15.5" customHeight="1">
      <c r="A18" s="8" t="s">
        <v>21</v>
      </c>
      <c r="B18" s="8" t="s">
        <v>1</v>
      </c>
      <c r="C18" s="9">
        <v>0</v>
      </c>
      <c r="D18" s="15"/>
      <c r="E18" s="19">
        <f t="shared" si="0"/>
        <v>0</v>
      </c>
    </row>
    <row r="19" spans="1:5" ht="15.5" customHeight="1">
      <c r="A19" s="2" t="s">
        <v>16</v>
      </c>
      <c r="B19" s="2" t="s">
        <v>3</v>
      </c>
      <c r="C19" s="3">
        <v>2</v>
      </c>
      <c r="D19" s="13">
        <v>40.46</v>
      </c>
      <c r="E19" s="19">
        <f t="shared" si="0"/>
        <v>80.92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1</v>
      </c>
      <c r="D24" s="16">
        <v>588.70000000000005</v>
      </c>
      <c r="E24" s="19">
        <f t="shared" si="0"/>
        <v>588.70000000000005</v>
      </c>
    </row>
    <row r="25" spans="1:5" ht="15.5" customHeight="1">
      <c r="A25" s="6" t="s">
        <v>14</v>
      </c>
      <c r="B25" s="6" t="s">
        <v>6</v>
      </c>
      <c r="C25" s="7">
        <v>1</v>
      </c>
      <c r="D25" s="16">
        <v>265</v>
      </c>
      <c r="E25" s="19">
        <f t="shared" si="0"/>
        <v>265</v>
      </c>
    </row>
    <row r="26" spans="1:5" ht="15.5" customHeight="1">
      <c r="D26" s="1" t="s">
        <v>28</v>
      </c>
      <c r="E26" s="17">
        <f>SUM(E4:E25)</f>
        <v>3488.0200000000004</v>
      </c>
    </row>
    <row r="27" spans="1:5" ht="15.5" customHeight="1">
      <c r="D27" s="1" t="s">
        <v>29</v>
      </c>
      <c r="E27" s="17">
        <f>(E26*1.2)-E26</f>
        <v>697.60400000000027</v>
      </c>
    </row>
    <row r="28" spans="1:5" ht="15.5" customHeight="1">
      <c r="D28" s="11" t="s">
        <v>30</v>
      </c>
      <c r="E28" s="18">
        <f>E26*1.2</f>
        <v>4185.6240000000007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9875B-7C4B-491B-B24B-9938BD3B275E}">
  <dimension ref="A1:E28"/>
  <sheetViews>
    <sheetView zoomScaleNormal="100" workbookViewId="0">
      <selection activeCell="D21" sqref="D21:D25"/>
    </sheetView>
  </sheetViews>
  <sheetFormatPr baseColWidth="10" defaultColWidth="8.83203125" defaultRowHeight="15.5" customHeight="1"/>
  <cols>
    <col min="1" max="1" width="95" style="1" customWidth="1"/>
    <col min="2" max="2" width="16.33203125" style="1" customWidth="1"/>
    <col min="3" max="3" width="16" style="1" customWidth="1"/>
    <col min="4" max="4" width="21.5" style="1" customWidth="1"/>
    <col min="5" max="5" width="21.1640625" style="1" customWidth="1"/>
    <col min="6" max="16384" width="8.83203125" style="1"/>
  </cols>
  <sheetData>
    <row r="1" spans="1:5" ht="15.5" customHeight="1">
      <c r="A1" s="1" t="s">
        <v>46</v>
      </c>
    </row>
    <row r="3" spans="1:5" ht="15.5" customHeight="1">
      <c r="A3" s="11" t="s">
        <v>15</v>
      </c>
      <c r="B3" s="1" t="s">
        <v>25</v>
      </c>
      <c r="C3" s="1" t="s">
        <v>26</v>
      </c>
      <c r="D3" s="1" t="s">
        <v>31</v>
      </c>
      <c r="E3" s="1" t="s">
        <v>27</v>
      </c>
    </row>
    <row r="4" spans="1:5" ht="15.5" customHeight="1">
      <c r="A4" s="2" t="s">
        <v>11</v>
      </c>
      <c r="B4" s="2" t="s">
        <v>6</v>
      </c>
      <c r="C4" s="3">
        <v>0</v>
      </c>
      <c r="D4" s="13"/>
      <c r="E4" s="19">
        <f>D4*C4</f>
        <v>0</v>
      </c>
    </row>
    <row r="5" spans="1:5" ht="15.5" customHeight="1">
      <c r="A5" s="10" t="s">
        <v>18</v>
      </c>
      <c r="B5" s="2" t="s">
        <v>2</v>
      </c>
      <c r="C5" s="3">
        <v>0</v>
      </c>
      <c r="D5" s="13"/>
      <c r="E5" s="19">
        <f t="shared" ref="E5:E25" si="0">D5*C5</f>
        <v>0</v>
      </c>
    </row>
    <row r="6" spans="1:5" ht="15.5" customHeight="1">
      <c r="A6" s="2" t="s">
        <v>0</v>
      </c>
      <c r="B6" s="2" t="s">
        <v>1</v>
      </c>
      <c r="C6" s="3">
        <v>0</v>
      </c>
      <c r="D6" s="13"/>
      <c r="E6" s="19">
        <f t="shared" si="0"/>
        <v>0</v>
      </c>
    </row>
    <row r="7" spans="1:5" ht="15.5" customHeight="1">
      <c r="A7" s="10" t="s">
        <v>17</v>
      </c>
      <c r="B7" s="2"/>
      <c r="C7" s="3"/>
      <c r="D7" s="13"/>
      <c r="E7" s="19">
        <f t="shared" si="0"/>
        <v>0</v>
      </c>
    </row>
    <row r="8" spans="1:5" ht="15.5" customHeight="1">
      <c r="A8" s="2" t="s">
        <v>5</v>
      </c>
      <c r="B8" s="2" t="s">
        <v>1</v>
      </c>
      <c r="C8" s="3">
        <v>0</v>
      </c>
      <c r="D8" s="13"/>
      <c r="E8" s="19">
        <f t="shared" si="0"/>
        <v>0</v>
      </c>
    </row>
    <row r="9" spans="1:5" ht="15.5" customHeight="1">
      <c r="A9" s="10" t="s">
        <v>19</v>
      </c>
      <c r="B9" s="2"/>
      <c r="C9" s="3"/>
      <c r="D9" s="13"/>
      <c r="E9" s="19">
        <f t="shared" si="0"/>
        <v>0</v>
      </c>
    </row>
    <row r="10" spans="1:5" ht="32">
      <c r="A10" s="2" t="s">
        <v>7</v>
      </c>
      <c r="B10" s="2" t="s">
        <v>1</v>
      </c>
      <c r="C10" s="3">
        <v>0</v>
      </c>
      <c r="D10" s="13"/>
      <c r="E10" s="19">
        <f t="shared" si="0"/>
        <v>0</v>
      </c>
    </row>
    <row r="11" spans="1:5" ht="15.5" customHeight="1">
      <c r="A11" s="4" t="s">
        <v>12</v>
      </c>
      <c r="B11" s="4" t="s">
        <v>1</v>
      </c>
      <c r="C11" s="5">
        <v>0</v>
      </c>
      <c r="D11" s="14"/>
      <c r="E11" s="19">
        <f t="shared" si="0"/>
        <v>0</v>
      </c>
    </row>
    <row r="12" spans="1:5" ht="15.5" customHeight="1">
      <c r="A12" s="2" t="s">
        <v>13</v>
      </c>
      <c r="B12" s="2" t="s">
        <v>1</v>
      </c>
      <c r="C12" s="3">
        <v>0</v>
      </c>
      <c r="D12" s="13"/>
      <c r="E12" s="19">
        <f t="shared" si="0"/>
        <v>0</v>
      </c>
    </row>
    <row r="13" spans="1:5" ht="15.5" customHeight="1">
      <c r="A13" s="8" t="s">
        <v>8</v>
      </c>
      <c r="B13" s="8" t="s">
        <v>6</v>
      </c>
      <c r="C13" s="9">
        <v>0</v>
      </c>
      <c r="D13" s="15"/>
      <c r="E13" s="19">
        <f t="shared" si="0"/>
        <v>0</v>
      </c>
    </row>
    <row r="14" spans="1:5" ht="15.5" customHeight="1">
      <c r="A14" s="2" t="s">
        <v>34</v>
      </c>
      <c r="B14" s="2" t="s">
        <v>1</v>
      </c>
      <c r="C14" s="3">
        <v>0</v>
      </c>
      <c r="D14" s="13"/>
      <c r="E14" s="19">
        <f t="shared" si="0"/>
        <v>0</v>
      </c>
    </row>
    <row r="15" spans="1:5" ht="15.5" customHeight="1">
      <c r="A15" s="2" t="s">
        <v>33</v>
      </c>
      <c r="B15" s="2" t="s">
        <v>1</v>
      </c>
      <c r="C15" s="3">
        <v>0</v>
      </c>
      <c r="D15" s="13"/>
      <c r="E15" s="19">
        <f t="shared" si="0"/>
        <v>0</v>
      </c>
    </row>
    <row r="16" spans="1:5" ht="15.5" customHeight="1">
      <c r="A16" s="12" t="s">
        <v>20</v>
      </c>
      <c r="B16" s="8"/>
      <c r="C16" s="9"/>
      <c r="D16" s="15"/>
      <c r="E16" s="19">
        <f t="shared" si="0"/>
        <v>0</v>
      </c>
    </row>
    <row r="17" spans="1:5" ht="15.5" customHeight="1">
      <c r="A17" s="6" t="s">
        <v>22</v>
      </c>
      <c r="B17" s="6" t="s">
        <v>1</v>
      </c>
      <c r="C17" s="7">
        <v>0</v>
      </c>
      <c r="D17" s="16"/>
      <c r="E17" s="19">
        <f t="shared" si="0"/>
        <v>0</v>
      </c>
    </row>
    <row r="18" spans="1:5" ht="15.5" customHeight="1">
      <c r="A18" s="8" t="s">
        <v>21</v>
      </c>
      <c r="B18" s="8" t="s">
        <v>1</v>
      </c>
      <c r="C18" s="9">
        <v>80</v>
      </c>
      <c r="D18" s="15">
        <v>6.8</v>
      </c>
      <c r="E18" s="19">
        <f t="shared" si="0"/>
        <v>544</v>
      </c>
    </row>
    <row r="19" spans="1:5" ht="15.5" customHeight="1">
      <c r="A19" s="2" t="s">
        <v>16</v>
      </c>
      <c r="B19" s="2" t="s">
        <v>3</v>
      </c>
      <c r="C19" s="3">
        <v>1</v>
      </c>
      <c r="D19" s="13">
        <v>40.46</v>
      </c>
      <c r="E19" s="19">
        <f t="shared" si="0"/>
        <v>40.46</v>
      </c>
    </row>
    <row r="20" spans="1:5" ht="15.5" customHeight="1">
      <c r="A20" s="10" t="s">
        <v>23</v>
      </c>
      <c r="B20" s="2"/>
      <c r="C20" s="3"/>
      <c r="D20" s="13"/>
      <c r="E20" s="19">
        <f t="shared" si="0"/>
        <v>0</v>
      </c>
    </row>
    <row r="21" spans="1:5" ht="15.5" customHeight="1">
      <c r="A21" s="6" t="s">
        <v>9</v>
      </c>
      <c r="B21" s="6" t="s">
        <v>3</v>
      </c>
      <c r="C21" s="7">
        <v>0</v>
      </c>
      <c r="D21" s="16"/>
      <c r="E21" s="19">
        <f t="shared" si="0"/>
        <v>0</v>
      </c>
    </row>
    <row r="22" spans="1:5" ht="15.5" customHeight="1">
      <c r="A22" s="2" t="s">
        <v>4</v>
      </c>
      <c r="B22" s="2" t="s">
        <v>1</v>
      </c>
      <c r="C22" s="3">
        <v>0</v>
      </c>
      <c r="D22" s="13"/>
      <c r="E22" s="19">
        <f t="shared" si="0"/>
        <v>0</v>
      </c>
    </row>
    <row r="23" spans="1:5" ht="15.5" customHeight="1">
      <c r="A23" s="10" t="s">
        <v>24</v>
      </c>
      <c r="B23" s="2"/>
      <c r="C23" s="3"/>
      <c r="D23" s="13"/>
      <c r="E23" s="19">
        <f t="shared" si="0"/>
        <v>0</v>
      </c>
    </row>
    <row r="24" spans="1:5" ht="15.5" customHeight="1">
      <c r="A24" s="6" t="s">
        <v>10</v>
      </c>
      <c r="B24" s="6" t="s">
        <v>6</v>
      </c>
      <c r="C24" s="7">
        <v>0</v>
      </c>
      <c r="D24" s="16"/>
      <c r="E24" s="19">
        <f t="shared" si="0"/>
        <v>0</v>
      </c>
    </row>
    <row r="25" spans="1:5" ht="15.5" customHeight="1">
      <c r="A25" s="6" t="s">
        <v>14</v>
      </c>
      <c r="B25" s="6" t="s">
        <v>6</v>
      </c>
      <c r="C25" s="7">
        <v>0</v>
      </c>
      <c r="D25" s="16"/>
      <c r="E25" s="19">
        <f t="shared" si="0"/>
        <v>0</v>
      </c>
    </row>
    <row r="26" spans="1:5" ht="15.5" customHeight="1">
      <c r="D26" s="1" t="s">
        <v>28</v>
      </c>
      <c r="E26" s="17">
        <f>SUM(E4:E25)</f>
        <v>584.46</v>
      </c>
    </row>
    <row r="27" spans="1:5" ht="15.5" customHeight="1">
      <c r="D27" s="1" t="s">
        <v>29</v>
      </c>
      <c r="E27" s="17">
        <f>(E26*1.2)-E26</f>
        <v>116.89199999999994</v>
      </c>
    </row>
    <row r="28" spans="1:5" ht="15.5" customHeight="1">
      <c r="D28" s="11" t="s">
        <v>30</v>
      </c>
      <c r="E28" s="18">
        <f>E26*1.2</f>
        <v>701.35199999999998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21</vt:i4>
      </vt:variant>
    </vt:vector>
  </HeadingPairs>
  <TitlesOfParts>
    <vt:vector size="21" baseType="lpstr">
      <vt:lpstr>Sumár</vt:lpstr>
      <vt:lpstr>Panel 3</vt:lpstr>
      <vt:lpstr>PTZ6</vt:lpstr>
      <vt:lpstr>PTZ5</vt:lpstr>
      <vt:lpstr>PTZ1</vt:lpstr>
      <vt:lpstr>FR16</vt:lpstr>
      <vt:lpstr>FR10</vt:lpstr>
      <vt:lpstr>FR9</vt:lpstr>
      <vt:lpstr>FR8</vt:lpstr>
      <vt:lpstr>FR6</vt:lpstr>
      <vt:lpstr>FR5</vt:lpstr>
      <vt:lpstr>FR3</vt:lpstr>
      <vt:lpstr>FR1</vt:lpstr>
      <vt:lpstr>ECV9</vt:lpstr>
      <vt:lpstr>ECV8</vt:lpstr>
      <vt:lpstr>ECV7</vt:lpstr>
      <vt:lpstr>ECV6</vt:lpstr>
      <vt:lpstr>ECV5</vt:lpstr>
      <vt:lpstr>ECV4</vt:lpstr>
      <vt:lpstr>ECV3</vt:lpstr>
      <vt:lpstr>ECV2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vargova</dc:creator>
  <cp:lastModifiedBy>Microsoft Office User</cp:lastModifiedBy>
  <cp:lastPrinted>2021-12-16T16:56:14Z</cp:lastPrinted>
  <dcterms:created xsi:type="dcterms:W3CDTF">2021-10-27T12:21:58Z</dcterms:created>
  <dcterms:modified xsi:type="dcterms:W3CDTF">2021-12-16T23:48:03Z</dcterms:modified>
</cp:coreProperties>
</file>